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3第4季" sheetId="1" r:id="rId1"/>
  </sheets>
  <definedNames/>
  <calcPr fullCalcOnLoad="1"/>
</workbook>
</file>

<file path=xl/sharedStrings.xml><?xml version="1.0" encoding="utf-8"?>
<sst xmlns="http://schemas.openxmlformats.org/spreadsheetml/2006/main" count="36" uniqueCount="36">
  <si>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</si>
  <si>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</si>
  <si>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</si>
  <si>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</si>
  <si>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</si>
  <si>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</si>
  <si>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</si>
  <si>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</si>
  <si>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</si>
  <si>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</si>
  <si>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</si>
  <si>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</si>
  <si>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</si>
  <si>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</si>
  <si>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</si>
  <si>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</si>
  <si>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</si>
  <si>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</si>
  <si>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</si>
  <si>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</si>
  <si>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</si>
  <si>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</si>
  <si>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</si>
  <si>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</si>
  <si>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</si>
  <si>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</si>
  <si>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</si>
  <si>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</si>
  <si>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</si>
  <si>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t>九十二年上半年度</t>
  </si>
  <si>
    <t>九十二年下半年度</t>
  </si>
  <si>
    <t>九十三年上半年度</t>
  </si>
  <si>
    <t>九十三年度截至第四季為止結案數</t>
  </si>
  <si>
    <t>九十三年度截至第四季為止結案金額</t>
  </si>
  <si>
    <t>九十三年度第四季結案數</t>
  </si>
  <si>
    <t>九十三年度第四季結案金額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</si>
</sst>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191" fontId="9" fillId="0" borderId="1" xfId="16" applyNumberFormat="1" applyFont="1" applyBorder="1" applyAlignment="1">
      <alignment horizontal="center" vertical="center"/>
    </xf>
    <xf numFmtId="0" fontId="5" fillId="0" borderId="0" xfId="15" applyFont="1" applyAlignment="1" applyProtection="1">
      <alignment horizontal="left" wrapText="1"/>
      <protection locked="0"/>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0" fillId="0" borderId="0" xfId="0" applyAlignment="1">
      <alignment/>
    </xf>
  </cellXfs>
  <cellStyles count="10">
    <cellStyle name="Normal" xfId="0"/>
    <cellStyle name="一般_PROCEED" xfId="15"/>
    <cellStyle name="Comma" xfId="16"/>
    <cellStyle name="Comma [0]" xfId="17"/>
    <cellStyle name="千分位_PROCEED" xfId="18"/>
    <cellStyle name="Percent" xfId="19"/>
    <cellStyle name="Currency" xfId="20"/>
    <cellStyle name="Currency [0]"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workbookViewId="0" topLeftCell="A1">
      <selection activeCell="C14" sqref="C14"/>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48" customHeight="1">
      <c r="A1" s="22" t="s">
        <v>11</v>
      </c>
      <c r="B1" s="22" t="s">
        <v>15</v>
      </c>
      <c r="C1" s="22" t="s">
        <v>16</v>
      </c>
      <c r="D1" s="23" t="s">
        <v>17</v>
      </c>
      <c r="E1" s="22" t="s">
        <v>18</v>
      </c>
      <c r="F1" s="23" t="s">
        <v>19</v>
      </c>
      <c r="G1" s="22" t="s">
        <v>20</v>
      </c>
      <c r="H1" s="22" t="s">
        <v>21</v>
      </c>
      <c r="I1" s="22" t="s">
        <v>22</v>
      </c>
      <c r="J1" s="24" t="s">
        <v>34</v>
      </c>
      <c r="K1" s="24" t="s">
        <v>35</v>
      </c>
      <c r="L1" s="20" t="s">
        <v>32</v>
      </c>
      <c r="M1" s="20" t="s">
        <v>33</v>
      </c>
    </row>
    <row r="2" spans="1:13" s="3" customFormat="1" ht="24.75" customHeight="1">
      <c r="A2" s="12" t="s">
        <v>0</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2</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3</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4</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6</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7</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8</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9</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10</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12</v>
      </c>
      <c r="B12" s="17">
        <f>102+109</f>
        <v>211</v>
      </c>
      <c r="C12" s="15">
        <f>25992585+81658193</f>
        <v>107650778</v>
      </c>
      <c r="D12" s="17">
        <f>102+109</f>
        <v>211</v>
      </c>
      <c r="E12" s="16">
        <f>25969480+45499649+23105+397521</f>
        <v>71889755</v>
      </c>
      <c r="F12" s="17">
        <v>0</v>
      </c>
      <c r="G12" s="17">
        <v>0</v>
      </c>
      <c r="H12" s="17">
        <v>0</v>
      </c>
      <c r="I12" s="17">
        <v>0</v>
      </c>
      <c r="J12" s="17">
        <v>0</v>
      </c>
      <c r="K12" s="16">
        <v>0</v>
      </c>
      <c r="L12" s="17">
        <v>1</v>
      </c>
      <c r="M12" s="16">
        <f>69680645-59187293</f>
        <v>10493352</v>
      </c>
    </row>
    <row r="13" spans="1:13" s="3" customFormat="1" ht="24.75" customHeight="1">
      <c r="A13" s="12" t="s">
        <v>13</v>
      </c>
      <c r="B13" s="17">
        <f>127+118</f>
        <v>245</v>
      </c>
      <c r="C13" s="15">
        <f>73315155+56823456</f>
        <v>130138611</v>
      </c>
      <c r="D13" s="17">
        <f>127+117</f>
        <v>244</v>
      </c>
      <c r="E13" s="16">
        <f>73085130+24577807+230025+319155</f>
        <v>98212117</v>
      </c>
      <c r="F13" s="17">
        <v>1</v>
      </c>
      <c r="G13" s="17">
        <v>0</v>
      </c>
      <c r="H13" s="17">
        <v>1</v>
      </c>
      <c r="I13" s="17">
        <v>0</v>
      </c>
      <c r="J13" s="17">
        <v>0</v>
      </c>
      <c r="K13" s="16">
        <v>0</v>
      </c>
      <c r="L13" s="17">
        <v>2</v>
      </c>
      <c r="M13" s="16">
        <f>96416983-86963129</f>
        <v>9453854</v>
      </c>
    </row>
    <row r="14" spans="1:13" s="3" customFormat="1" ht="24.75" customHeight="1">
      <c r="A14" s="12" t="s">
        <v>14</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7">
        <v>0</v>
      </c>
    </row>
    <row r="15" spans="1:13" s="3" customFormat="1" ht="24.75" customHeight="1">
      <c r="A15" s="12" t="s">
        <v>23</v>
      </c>
      <c r="B15" s="17">
        <f>90+84</f>
        <v>174</v>
      </c>
      <c r="C15" s="15">
        <f>19925901+11480427</f>
        <v>31406328</v>
      </c>
      <c r="D15" s="17">
        <f>90+82</f>
        <v>172</v>
      </c>
      <c r="E15" s="16">
        <f>19916246+8726032+1033760</f>
        <v>29676038</v>
      </c>
      <c r="F15" s="17">
        <v>2</v>
      </c>
      <c r="G15" s="17">
        <v>0</v>
      </c>
      <c r="H15" s="17">
        <v>2</v>
      </c>
      <c r="I15" s="17">
        <v>0</v>
      </c>
      <c r="J15" s="19">
        <v>0</v>
      </c>
      <c r="K15" s="13">
        <v>0</v>
      </c>
      <c r="L15" s="13">
        <v>0</v>
      </c>
      <c r="M15" s="16">
        <v>0</v>
      </c>
    </row>
    <row r="16" spans="1:13" s="3" customFormat="1" ht="24.75" customHeight="1">
      <c r="A16" s="12" t="s">
        <v>24</v>
      </c>
      <c r="B16" s="17">
        <f>75+72</f>
        <v>147</v>
      </c>
      <c r="C16" s="15">
        <f>16590630+35978023</f>
        <v>52568653</v>
      </c>
      <c r="D16" s="17">
        <f>75+71</f>
        <v>146</v>
      </c>
      <c r="E16" s="16">
        <f>16590630+34557533+1388617</f>
        <v>52536780</v>
      </c>
      <c r="F16" s="17">
        <v>1</v>
      </c>
      <c r="G16" s="17">
        <v>0</v>
      </c>
      <c r="H16" s="17">
        <v>1</v>
      </c>
      <c r="I16" s="17">
        <v>0</v>
      </c>
      <c r="J16" s="19">
        <v>0</v>
      </c>
      <c r="K16" s="13">
        <v>0</v>
      </c>
      <c r="L16" s="13">
        <v>2</v>
      </c>
      <c r="M16" s="26">
        <v>0</v>
      </c>
    </row>
    <row r="17" spans="1:13" s="3" customFormat="1" ht="24.75" customHeight="1">
      <c r="A17" s="12" t="s">
        <v>25</v>
      </c>
      <c r="B17" s="17">
        <f>108+91</f>
        <v>199</v>
      </c>
      <c r="C17" s="15">
        <f>29635559+53978544</f>
        <v>83614103</v>
      </c>
      <c r="D17" s="17">
        <f>108+89</f>
        <v>197</v>
      </c>
      <c r="E17" s="16">
        <f>29635559+40313963+12275066</f>
        <v>82224588</v>
      </c>
      <c r="F17" s="17">
        <v>2</v>
      </c>
      <c r="G17" s="17">
        <v>0</v>
      </c>
      <c r="H17" s="17">
        <v>2</v>
      </c>
      <c r="I17" s="17">
        <v>0</v>
      </c>
      <c r="J17" s="19">
        <v>0</v>
      </c>
      <c r="K17" s="13">
        <v>0</v>
      </c>
      <c r="L17" s="13">
        <v>3</v>
      </c>
      <c r="M17" s="13">
        <f>82224588-80718348</f>
        <v>1506240</v>
      </c>
    </row>
    <row r="18" spans="1:13" s="3" customFormat="1" ht="24.75" customHeight="1">
      <c r="A18" s="12" t="s">
        <v>26</v>
      </c>
      <c r="B18" s="17">
        <f>67+85</f>
        <v>152</v>
      </c>
      <c r="C18" s="15">
        <f>8939716+13899877</f>
        <v>22839593</v>
      </c>
      <c r="D18" s="17">
        <f>67+85</f>
        <v>152</v>
      </c>
      <c r="E18" s="16">
        <f>7975546+12520375+964170+1379502</f>
        <v>22839593</v>
      </c>
      <c r="F18" s="17">
        <v>0</v>
      </c>
      <c r="G18" s="17">
        <v>0</v>
      </c>
      <c r="H18" s="17">
        <v>0</v>
      </c>
      <c r="I18" s="17">
        <v>0</v>
      </c>
      <c r="J18" s="19">
        <v>0</v>
      </c>
      <c r="K18" s="13">
        <v>0</v>
      </c>
      <c r="L18" s="13">
        <f>7+2</f>
        <v>9</v>
      </c>
      <c r="M18" s="13">
        <f>1246906+38382</f>
        <v>1285288</v>
      </c>
    </row>
    <row r="19" spans="1:13" s="3" customFormat="1" ht="24.75" customHeight="1">
      <c r="A19" s="12" t="s">
        <v>29</v>
      </c>
      <c r="B19" s="17">
        <f>90+84</f>
        <v>174</v>
      </c>
      <c r="C19" s="15">
        <f>6247454+7071247</f>
        <v>13318701</v>
      </c>
      <c r="D19" s="17">
        <f>89+84</f>
        <v>173</v>
      </c>
      <c r="E19" s="16">
        <f>5013022+4966330+1234432+2104917</f>
        <v>13318701</v>
      </c>
      <c r="F19" s="17">
        <v>1</v>
      </c>
      <c r="G19" s="17">
        <v>1</v>
      </c>
      <c r="H19" s="17">
        <v>0</v>
      </c>
      <c r="I19" s="17">
        <v>0</v>
      </c>
      <c r="J19" s="19">
        <v>0</v>
      </c>
      <c r="K19" s="13">
        <v>0</v>
      </c>
      <c r="L19" s="13">
        <f>97+14</f>
        <v>111</v>
      </c>
      <c r="M19" s="13">
        <f>7651046+1425062</f>
        <v>9076108</v>
      </c>
    </row>
    <row r="20" spans="1:13" s="3" customFormat="1" ht="24.75" customHeight="1">
      <c r="A20" s="12" t="s">
        <v>30</v>
      </c>
      <c r="B20" s="17">
        <f>148+179</f>
        <v>327</v>
      </c>
      <c r="C20" s="15">
        <f>19692294+12711501</f>
        <v>32403795</v>
      </c>
      <c r="D20" s="17">
        <f>139+162</f>
        <v>301</v>
      </c>
      <c r="E20" s="16">
        <f>11800009+7278485+1675991+1899892</f>
        <v>22654377</v>
      </c>
      <c r="F20" s="17">
        <f>17+9</f>
        <v>26</v>
      </c>
      <c r="G20" s="17">
        <f>5+12</f>
        <v>17</v>
      </c>
      <c r="H20" s="17">
        <v>0</v>
      </c>
      <c r="I20" s="17">
        <f>4+5</f>
        <v>9</v>
      </c>
      <c r="J20" s="19">
        <f>301-290</f>
        <v>11</v>
      </c>
      <c r="K20" s="13">
        <f>22654377-22231733</f>
        <v>422644</v>
      </c>
      <c r="L20" s="13">
        <f>290+11</f>
        <v>301</v>
      </c>
      <c r="M20" s="13">
        <f>22231733+422644</f>
        <v>22654377</v>
      </c>
    </row>
    <row r="21" spans="1:13" s="3" customFormat="1" ht="24.75" customHeight="1">
      <c r="A21" s="12" t="s">
        <v>31</v>
      </c>
      <c r="B21" s="17">
        <f>182+236</f>
        <v>418</v>
      </c>
      <c r="C21" s="15">
        <f>24015675+27193317</f>
        <v>51208992</v>
      </c>
      <c r="D21" s="17">
        <f>50+43</f>
        <v>93</v>
      </c>
      <c r="E21" s="16">
        <f>3981927+824920+66306</f>
        <v>4873153</v>
      </c>
      <c r="F21" s="17">
        <f>312+13</f>
        <v>325</v>
      </c>
      <c r="G21" s="17">
        <f>129+183</f>
        <v>312</v>
      </c>
      <c r="H21" s="17">
        <v>0</v>
      </c>
      <c r="I21" s="17">
        <f>10+3</f>
        <v>13</v>
      </c>
      <c r="J21" s="19">
        <v>93</v>
      </c>
      <c r="K21" s="13">
        <v>4873153</v>
      </c>
      <c r="L21" s="13">
        <v>93</v>
      </c>
      <c r="M21" s="13">
        <v>4873453</v>
      </c>
    </row>
    <row r="22" spans="1:13" s="3" customFormat="1" ht="24.75" customHeight="1">
      <c r="A22" s="12" t="s">
        <v>5</v>
      </c>
      <c r="B22" s="16">
        <f aca="true" t="shared" si="0" ref="B22:M22">SUM(B2:B21)</f>
        <v>3706</v>
      </c>
      <c r="C22" s="16">
        <f t="shared" si="0"/>
        <v>2333917747</v>
      </c>
      <c r="D22" s="16">
        <f t="shared" si="0"/>
        <v>3330</v>
      </c>
      <c r="E22" s="16">
        <f t="shared" si="0"/>
        <v>1186779217</v>
      </c>
      <c r="F22" s="18">
        <f t="shared" si="0"/>
        <v>376</v>
      </c>
      <c r="G22" s="17">
        <f t="shared" si="0"/>
        <v>332</v>
      </c>
      <c r="H22" s="16">
        <f t="shared" si="0"/>
        <v>22</v>
      </c>
      <c r="I22" s="17">
        <f t="shared" si="0"/>
        <v>22</v>
      </c>
      <c r="J22" s="19">
        <f t="shared" si="0"/>
        <v>104</v>
      </c>
      <c r="K22" s="13">
        <f t="shared" si="0"/>
        <v>5295797</v>
      </c>
      <c r="L22" s="19">
        <f t="shared" si="0"/>
        <v>522</v>
      </c>
      <c r="M22" s="16">
        <f t="shared" si="0"/>
        <v>59342672</v>
      </c>
    </row>
    <row r="23" spans="1:14" s="3" customFormat="1" ht="17.25" customHeight="1">
      <c r="A23" s="29" t="s">
        <v>27</v>
      </c>
      <c r="B23" s="30"/>
      <c r="C23" s="30"/>
      <c r="D23" s="30"/>
      <c r="E23" s="30"/>
      <c r="F23" s="30"/>
      <c r="G23" s="30"/>
      <c r="H23" s="30"/>
      <c r="I23" s="30"/>
      <c r="J23" s="21"/>
      <c r="K23" s="21"/>
      <c r="L23" s="21"/>
      <c r="M23" s="21"/>
      <c r="N23" s="21"/>
    </row>
    <row r="24" spans="1:13" s="3" customFormat="1" ht="18" customHeight="1">
      <c r="A24" s="27" t="s">
        <v>28</v>
      </c>
      <c r="B24" s="27"/>
      <c r="C24" s="27"/>
      <c r="D24" s="27"/>
      <c r="E24" s="27"/>
      <c r="F24" s="27"/>
      <c r="G24" s="27"/>
      <c r="H24" s="27"/>
      <c r="I24" s="27"/>
      <c r="J24" s="31"/>
      <c r="K24" s="31"/>
      <c r="L24" s="11"/>
      <c r="M24" s="11"/>
    </row>
    <row r="25" spans="1:13" s="6" customFormat="1" ht="30" customHeight="1">
      <c r="A25" s="27"/>
      <c r="B25" s="27"/>
      <c r="C25" s="27"/>
      <c r="D25" s="27"/>
      <c r="E25" s="27"/>
      <c r="F25" s="27"/>
      <c r="G25" s="27"/>
      <c r="H25" s="27"/>
      <c r="I25" s="27"/>
      <c r="J25" s="27"/>
      <c r="K25" s="27"/>
      <c r="L25" s="27"/>
      <c r="M25" s="27"/>
    </row>
    <row r="26" spans="1:5" s="3" customFormat="1" ht="30" customHeight="1">
      <c r="A26" s="28"/>
      <c r="B26" s="28"/>
      <c r="C26" s="28"/>
      <c r="E26" s="4"/>
    </row>
    <row r="27" spans="1:9" s="3" customFormat="1" ht="30" customHeight="1">
      <c r="A27" s="7"/>
      <c r="C27" s="9"/>
      <c r="E27" s="4"/>
      <c r="I27" s="5"/>
    </row>
    <row r="28" spans="3:9" s="3" customFormat="1" ht="30" customHeight="1">
      <c r="C28" s="9"/>
      <c r="E28" s="4"/>
      <c r="I28" s="8"/>
    </row>
    <row r="29" spans="3:5" s="3" customFormat="1" ht="30" customHeight="1">
      <c r="C29" s="9"/>
      <c r="E29" s="4"/>
    </row>
    <row r="30" spans="1:5" s="3" customFormat="1" ht="30" customHeight="1">
      <c r="A30" s="28"/>
      <c r="B30" s="28"/>
      <c r="C30" s="28"/>
      <c r="D30" s="28"/>
      <c r="E30" s="28"/>
    </row>
    <row r="31" spans="1:5" s="3" customFormat="1" ht="30" customHeight="1">
      <c r="A31" s="28"/>
      <c r="B31" s="28"/>
      <c r="C31" s="28"/>
      <c r="D31" s="28"/>
      <c r="E31" s="28"/>
    </row>
  </sheetData>
  <mergeCells count="5">
    <mergeCell ref="A30:E31"/>
    <mergeCell ref="A23:I23"/>
    <mergeCell ref="A24:K24"/>
    <mergeCell ref="A25:M25"/>
    <mergeCell ref="A26:C26"/>
  </mergeCells>
  <printOptions/>
  <pageMargins left="0.6299212598425197" right="0.35433070866141736" top="0.7480314960629921" bottom="0" header="0.31496062992125984" footer="0.35433070866141736"/>
  <pageSetup horizontalDpi="1200" verticalDpi="1200" orientation="landscape" paperSize="9" scale="9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Roman,標準"93.12.31&amp;12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2005-01-07T03:15:05Z</cp:lastPrinted>
  <dcterms:created xsi:type="dcterms:W3CDTF">1999-01-27T09:01:03Z</dcterms:created>
  <dcterms:modified xsi:type="dcterms:W3CDTF">2005-01-07T03:48:54Z</dcterms:modified>
  <cp:category/>
  <cp:version/>
  <cp:contentType/>
  <cp:contentStatus/>
</cp:coreProperties>
</file>